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 Flare Projects\UGSL-April2024\Q2\Loan-Servicing\UG-For-Simple-Loans\Content\Resources\"/>
    </mc:Choice>
  </mc:AlternateContent>
  <xr:revisionPtr revIDLastSave="0" documentId="8_{4C8970D7-6A74-43FF-8892-14A6712A31F2}" xr6:coauthVersionLast="47" xr6:coauthVersionMax="47" xr10:uidLastSave="{00000000-0000-0000-0000-000000000000}"/>
  <bookViews>
    <workbookView xWindow="-108" yWindow="-108" windowWidth="23256" windowHeight="12576" xr2:uid="{AADB3021-FAF3-4394-BB86-2D22ED1F99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56" i="1"/>
  <c r="I30" i="1"/>
  <c r="O50" i="1"/>
  <c r="K44" i="1"/>
  <c r="S44" i="1"/>
  <c r="S50" i="1" s="1"/>
  <c r="S56" i="1" s="1"/>
  <c r="H44" i="1"/>
  <c r="H50" i="1" s="1"/>
  <c r="H56" i="1" s="1"/>
  <c r="U12" i="1"/>
  <c r="I44" i="1"/>
  <c r="U46" i="1"/>
  <c r="H38" i="1"/>
  <c r="K38" i="1" s="1"/>
  <c r="U42" i="1" s="1"/>
  <c r="E38" i="1"/>
  <c r="U40" i="1" s="1"/>
  <c r="U59" i="1"/>
  <c r="U58" i="1"/>
  <c r="U52" i="1"/>
  <c r="P50" i="1"/>
  <c r="U32" i="1"/>
  <c r="Q44" i="1"/>
  <c r="P44" i="1"/>
  <c r="O44" i="1"/>
  <c r="N44" i="1"/>
  <c r="N30" i="1"/>
  <c r="U25" i="1"/>
  <c r="U24" i="1"/>
  <c r="U18" i="1"/>
  <c r="U6" i="1"/>
  <c r="E4" i="1"/>
  <c r="H4" i="1"/>
  <c r="H16" i="1" s="1"/>
  <c r="H22" i="1" s="1"/>
  <c r="H10" i="1" l="1"/>
  <c r="K10" i="1" s="1"/>
  <c r="J44" i="1"/>
  <c r="I50" i="1" s="1"/>
  <c r="P56" i="1"/>
  <c r="K4" i="1"/>
  <c r="I56" i="1" l="1"/>
  <c r="K50" i="1"/>
  <c r="J10" i="1"/>
  <c r="U14" i="1" s="1"/>
  <c r="U8" i="1"/>
  <c r="U48" i="1"/>
  <c r="I16" i="1"/>
  <c r="K56" i="1" l="1"/>
  <c r="U54" i="1"/>
  <c r="I22" i="1"/>
  <c r="L30" i="1" s="1"/>
  <c r="O16" i="1"/>
  <c r="P16" i="1" s="1"/>
  <c r="K16" i="1"/>
  <c r="J22" i="1" s="1"/>
  <c r="M30" i="1" l="1"/>
  <c r="U60" i="1"/>
  <c r="O22" i="1"/>
  <c r="U20" i="1"/>
  <c r="K22" i="1"/>
  <c r="K30" i="1" l="1"/>
  <c r="U34" i="1" s="1"/>
  <c r="U26" i="1"/>
  <c r="P22" i="1"/>
  <c r="P30" i="1" s="1"/>
  <c r="O30" i="1"/>
  <c r="S30" i="1" l="1"/>
  <c r="Q30" i="1"/>
  <c r="R30" i="1" l="1"/>
  <c r="H30" i="1" s="1"/>
</calcChain>
</file>

<file path=xl/sharedStrings.xml><?xml version="1.0" encoding="utf-8"?>
<sst xmlns="http://schemas.openxmlformats.org/spreadsheetml/2006/main" count="132" uniqueCount="43">
  <si>
    <t>Loan Amount</t>
  </si>
  <si>
    <t>Disbursal Date</t>
  </si>
  <si>
    <t>Interest Rate</t>
  </si>
  <si>
    <t>Term</t>
  </si>
  <si>
    <t>Create Summaries</t>
  </si>
  <si>
    <t>Enable Adjustment Entry</t>
  </si>
  <si>
    <t>Is Interest Posting</t>
  </si>
  <si>
    <t>Is Capitalization Enabled</t>
  </si>
  <si>
    <t>Interest Posting Frequency</t>
  </si>
  <si>
    <t>Billing Frequency</t>
  </si>
  <si>
    <t>Payment Application Mode</t>
  </si>
  <si>
    <t>Future Dues</t>
  </si>
  <si>
    <t>Time Counting Method</t>
  </si>
  <si>
    <t>Month and Days</t>
  </si>
  <si>
    <t xml:space="preserve">Current system date </t>
  </si>
  <si>
    <t>Initial Loan Contract Values</t>
  </si>
  <si>
    <t>Payment (LPT)</t>
  </si>
  <si>
    <t>Other Parameters</t>
  </si>
  <si>
    <t>None</t>
  </si>
  <si>
    <t>Next Due Date</t>
  </si>
  <si>
    <t>Next Due Generation Date</t>
  </si>
  <si>
    <t>Last Accrual Date (LAD)</t>
  </si>
  <si>
    <t>Principal Remaining (PR)</t>
  </si>
  <si>
    <t>Last Transaction Type</t>
  </si>
  <si>
    <t>Disbursal Transaction</t>
  </si>
  <si>
    <t>Interest Posted (IP)</t>
  </si>
  <si>
    <t>Loan Balance</t>
  </si>
  <si>
    <t>Adjusted Interest Capitalized</t>
  </si>
  <si>
    <t>Adjusted Interest Non-Capitalized</t>
  </si>
  <si>
    <t>Today's Payoff</t>
  </si>
  <si>
    <t>Interest Posting Transaction</t>
  </si>
  <si>
    <t>Interest Accrued (IA)</t>
  </si>
  <si>
    <t>Interest Paid</t>
  </si>
  <si>
    <t>Principal Paid</t>
  </si>
  <si>
    <t>Payment Transaction Date</t>
  </si>
  <si>
    <t>Reserve Amount Next Due</t>
  </si>
  <si>
    <t>Scheduled Due Amount</t>
  </si>
  <si>
    <t>Scheduled Due Interest</t>
  </si>
  <si>
    <t>Scheduled Due Principal</t>
  </si>
  <si>
    <t>Scenario: If a payment was actually made on May 20, 2022</t>
  </si>
  <si>
    <t>Scenario: Before a backdated payment</t>
  </si>
  <si>
    <t>Scenario: After a backdated payment on June 6 for May 20</t>
  </si>
  <si>
    <t>Payment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</si>
</sst>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&quot;$&quot;#,##0.00"/>
    <numFmt numFmtId="167" formatCode="[$-409]mmmm\ d\,\ 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left"/>
    </xf>
    <xf numFmtId="166" fontId="0" fillId="0" borderId="2" xfId="0" applyNumberFormat="1" applyBorder="1" applyAlignment="1">
      <alignment horizontal="right"/>
    </xf>
    <xf numFmtId="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167" fontId="0" fillId="0" borderId="4" xfId="0" applyNumberFormat="1" applyBorder="1"/>
    <xf numFmtId="0" fontId="0" fillId="0" borderId="5" xfId="0" applyBorder="1"/>
    <xf numFmtId="0" fontId="0" fillId="0" borderId="6" xfId="0" applyBorder="1"/>
    <xf numFmtId="167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/>
    <xf numFmtId="167" fontId="0" fillId="0" borderId="1" xfId="0" applyNumberFormat="1" applyBorder="1"/>
    <xf numFmtId="0" fontId="0" fillId="0" borderId="0" xfId="0" applyBorder="1"/>
    <xf numFmtId="166" fontId="0" fillId="0" borderId="0" xfId="0" applyNumberFormat="1" applyBorder="1"/>
    <xf numFmtId="167" fontId="0" fillId="0" borderId="2" xfId="0" applyNumberFormat="1" applyBorder="1" applyAlignment="1">
      <alignment horizontal="right"/>
    </xf>
    <xf numFmtId="0" fontId="0" fillId="0" borderId="1" xfId="0" applyBorder="1"/>
    <xf numFmtId="166" fontId="0" fillId="0" borderId="2" xfId="0" applyNumberForma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167" fontId="0" fillId="0" borderId="1" xfId="0" applyNumberFormat="1" applyBorder="1" applyAlignment="1">
      <alignment horizontal="right"/>
    </xf>
    <xf numFmtId="167" fontId="0" fillId="0" borderId="2" xfId="0" applyNumberFormat="1" applyBorder="1"/>
    <xf numFmtId="166" fontId="0" fillId="0" borderId="0" xfId="0" applyNumberFormat="1" applyFill="1" applyBorder="1"/>
    <xf numFmtId="0" fontId="0" fillId="0" borderId="3" xfId="0" applyBorder="1"/>
    <xf numFmtId="0" fontId="0" fillId="0" borderId="7" xfId="0" applyBorder="1"/>
    <xf numFmtId="166" fontId="0" fillId="0" borderId="4" xfId="0" applyNumberFormat="1" applyBorder="1"/>
    <xf numFmtId="0" fontId="1" fillId="0" borderId="5" xfId="0" applyFont="1" applyFill="1" applyBorder="1" applyAlignment="1">
      <alignment horizontal="left"/>
    </xf>
    <xf numFmtId="0" fontId="0" fillId="0" borderId="8" xfId="0" applyBorder="1"/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930A-2BFB-41CC-8A37-FD8CD738B0BB}">
  <dimension ref="B1:U60"/>
  <sheetViews>
    <sheetView tabSelected="1" topLeftCell="B1" workbookViewId="0">
      <selection activeCell="C6" sqref="C6"/>
    </sheetView>
  </sheetViews>
  <sheetFormatPr defaultRowHeight="14.4" x14ac:dyDescent="0.3"/>
  <cols>
    <col min="2" max="2" width="22.44140625" bestFit="1" customWidth="1"/>
    <col min="3" max="3" width="14.6640625" bestFit="1" customWidth="1"/>
    <col min="5" max="5" width="31.5546875" bestFit="1" customWidth="1"/>
    <col min="6" max="6" width="12.33203125" bestFit="1" customWidth="1"/>
    <col min="7" max="7" width="22.21875" bestFit="1" customWidth="1"/>
    <col min="8" max="8" width="20.77734375" bestFit="1" customWidth="1"/>
    <col min="9" max="9" width="16.109375" bestFit="1" customWidth="1"/>
    <col min="10" max="10" width="17.44140625" bestFit="1" customWidth="1"/>
    <col min="11" max="11" width="17.6640625" bestFit="1" customWidth="1"/>
    <col min="12" max="12" width="24" bestFit="1" customWidth="1"/>
    <col min="13" max="13" width="21.6640625" customWidth="1"/>
    <col min="14" max="14" width="21.109375" bestFit="1" customWidth="1"/>
    <col min="15" max="15" width="19.6640625" bestFit="1" customWidth="1"/>
    <col min="16" max="16" width="20.6640625" bestFit="1" customWidth="1"/>
    <col min="17" max="17" width="11" bestFit="1" customWidth="1"/>
    <col min="18" max="18" width="12" bestFit="1" customWidth="1"/>
    <col min="19" max="19" width="21.88671875" bestFit="1" customWidth="1"/>
    <col min="20" max="20" width="24.77734375" bestFit="1" customWidth="1"/>
    <col min="21" max="21" width="23.44140625" bestFit="1" customWidth="1"/>
  </cols>
  <sheetData>
    <row r="1" spans="2:21" ht="15" thickBot="1" x14ac:dyDescent="0.35"/>
    <row r="2" spans="2:21" ht="15" thickBot="1" x14ac:dyDescent="0.35">
      <c r="E2" s="27" t="s">
        <v>40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"/>
    </row>
    <row r="3" spans="2:21" ht="15" thickBot="1" x14ac:dyDescent="0.35">
      <c r="E3" s="29" t="s">
        <v>14</v>
      </c>
      <c r="F3" s="30" t="s">
        <v>16</v>
      </c>
      <c r="G3" s="30" t="s">
        <v>34</v>
      </c>
      <c r="H3" s="30" t="s">
        <v>22</v>
      </c>
      <c r="I3" s="30" t="s">
        <v>25</v>
      </c>
      <c r="J3" s="30" t="s">
        <v>31</v>
      </c>
      <c r="K3" s="30" t="s">
        <v>26</v>
      </c>
      <c r="L3" s="30" t="s">
        <v>27</v>
      </c>
      <c r="M3" s="30" t="s">
        <v>28</v>
      </c>
      <c r="N3" s="30" t="s">
        <v>36</v>
      </c>
      <c r="O3" s="30" t="s">
        <v>37</v>
      </c>
      <c r="P3" s="30" t="s">
        <v>38</v>
      </c>
      <c r="Q3" s="30" t="s">
        <v>32</v>
      </c>
      <c r="R3" s="30" t="s">
        <v>33</v>
      </c>
      <c r="S3" s="30" t="s">
        <v>35</v>
      </c>
      <c r="T3" s="30" t="s">
        <v>17</v>
      </c>
      <c r="U3" s="8"/>
    </row>
    <row r="4" spans="2:21" x14ac:dyDescent="0.3">
      <c r="E4" s="12">
        <f>C20</f>
        <v>44682</v>
      </c>
      <c r="F4" s="13" t="s">
        <v>18</v>
      </c>
      <c r="G4" s="13" t="s">
        <v>18</v>
      </c>
      <c r="H4" s="14">
        <f>C9</f>
        <v>20000</v>
      </c>
      <c r="I4" s="14">
        <v>0</v>
      </c>
      <c r="J4" s="14">
        <v>0</v>
      </c>
      <c r="K4" s="14">
        <f>H4+I4</f>
        <v>20000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3" t="s">
        <v>19</v>
      </c>
      <c r="U4" s="15">
        <v>44713</v>
      </c>
    </row>
    <row r="5" spans="2:21" x14ac:dyDescent="0.3">
      <c r="E5" s="1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0" t="s">
        <v>20</v>
      </c>
      <c r="U5" s="15">
        <v>44713</v>
      </c>
    </row>
    <row r="6" spans="2:21" x14ac:dyDescent="0.3"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 t="s">
        <v>21</v>
      </c>
      <c r="U6" s="15">
        <f>C20</f>
        <v>44682</v>
      </c>
    </row>
    <row r="7" spans="2:21" ht="15" thickBot="1" x14ac:dyDescent="0.35">
      <c r="E7" s="1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 t="s">
        <v>23</v>
      </c>
      <c r="U7" s="2" t="s">
        <v>24</v>
      </c>
    </row>
    <row r="8" spans="2:21" ht="15" thickBot="1" x14ac:dyDescent="0.35">
      <c r="B8" s="7" t="s">
        <v>15</v>
      </c>
      <c r="C8" s="8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 t="s">
        <v>29</v>
      </c>
      <c r="U8" s="17">
        <f>K4</f>
        <v>20000</v>
      </c>
    </row>
    <row r="9" spans="2:21" x14ac:dyDescent="0.3">
      <c r="B9" s="1" t="s">
        <v>0</v>
      </c>
      <c r="C9" s="2">
        <v>20000</v>
      </c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2:21" x14ac:dyDescent="0.3">
      <c r="B10" s="1" t="s">
        <v>2</v>
      </c>
      <c r="C10" s="3">
        <v>0.15</v>
      </c>
      <c r="E10" s="21">
        <v>44701</v>
      </c>
      <c r="F10" s="13" t="s">
        <v>18</v>
      </c>
      <c r="G10" s="13" t="s">
        <v>18</v>
      </c>
      <c r="H10" s="14">
        <f>H4</f>
        <v>20000</v>
      </c>
      <c r="I10" s="14">
        <v>0</v>
      </c>
      <c r="J10" s="14">
        <f>K4*C10*DAYS360(E4,E10,TRUE)/360</f>
        <v>158.33333333333334</v>
      </c>
      <c r="K10" s="14">
        <f>H10+I10</f>
        <v>20000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3" t="s">
        <v>19</v>
      </c>
      <c r="U10" s="15">
        <v>44713</v>
      </c>
    </row>
    <row r="11" spans="2:21" x14ac:dyDescent="0.3">
      <c r="B11" s="1" t="s">
        <v>3</v>
      </c>
      <c r="C11" s="4">
        <v>12</v>
      </c>
      <c r="E11" s="16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0" t="s">
        <v>20</v>
      </c>
      <c r="U11" s="15">
        <v>44713</v>
      </c>
    </row>
    <row r="12" spans="2:21" x14ac:dyDescent="0.3">
      <c r="B12" s="1" t="s">
        <v>12</v>
      </c>
      <c r="C12" s="4" t="s">
        <v>13</v>
      </c>
      <c r="E12" s="16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 t="s">
        <v>21</v>
      </c>
      <c r="U12" s="15">
        <f>C20</f>
        <v>44682</v>
      </c>
    </row>
    <row r="13" spans="2:21" x14ac:dyDescent="0.3">
      <c r="B13" s="1" t="s">
        <v>4</v>
      </c>
      <c r="C13" s="4" t="b">
        <v>1</v>
      </c>
      <c r="E13" s="1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">
        <v>23</v>
      </c>
      <c r="U13" s="2" t="s">
        <v>24</v>
      </c>
    </row>
    <row r="14" spans="2:21" x14ac:dyDescent="0.3">
      <c r="B14" s="1" t="s">
        <v>5</v>
      </c>
      <c r="C14" s="4" t="b">
        <v>1</v>
      </c>
      <c r="E14" s="1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29</v>
      </c>
      <c r="U14" s="17">
        <f>K10+J10</f>
        <v>20158.333333333332</v>
      </c>
    </row>
    <row r="15" spans="2:21" x14ac:dyDescent="0.3">
      <c r="B15" s="1" t="s">
        <v>6</v>
      </c>
      <c r="C15" s="4" t="b">
        <v>1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</row>
    <row r="16" spans="2:21" x14ac:dyDescent="0.3">
      <c r="B16" s="1"/>
      <c r="C16" s="4"/>
      <c r="E16" s="21">
        <v>44713</v>
      </c>
      <c r="F16" s="13" t="s">
        <v>18</v>
      </c>
      <c r="G16" s="13" t="s">
        <v>18</v>
      </c>
      <c r="H16" s="14">
        <f>H4</f>
        <v>20000</v>
      </c>
      <c r="I16" s="14">
        <f>K4*C10*DAYS360(E4,E16,TRUE)/360</f>
        <v>250</v>
      </c>
      <c r="J16" s="14"/>
      <c r="K16" s="14">
        <f>K4+I16</f>
        <v>20250</v>
      </c>
      <c r="L16" s="14">
        <v>0</v>
      </c>
      <c r="M16" s="14">
        <v>0</v>
      </c>
      <c r="N16" s="14">
        <v>1805.17</v>
      </c>
      <c r="O16" s="14">
        <f>I16</f>
        <v>250</v>
      </c>
      <c r="P16" s="14">
        <f>N16-O16</f>
        <v>1555.17</v>
      </c>
      <c r="Q16" s="14">
        <v>0</v>
      </c>
      <c r="R16" s="14">
        <v>0</v>
      </c>
      <c r="S16" s="14">
        <v>0</v>
      </c>
      <c r="T16" s="13" t="s">
        <v>19</v>
      </c>
      <c r="U16" s="15">
        <v>44743</v>
      </c>
    </row>
    <row r="17" spans="2:21" x14ac:dyDescent="0.3">
      <c r="B17" s="1" t="s">
        <v>7</v>
      </c>
      <c r="C17" s="4" t="b">
        <v>1</v>
      </c>
      <c r="E17" s="1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0" t="s">
        <v>20</v>
      </c>
      <c r="U17" s="15">
        <v>44743</v>
      </c>
    </row>
    <row r="18" spans="2:21" x14ac:dyDescent="0.3">
      <c r="B18" s="1" t="s">
        <v>8</v>
      </c>
      <c r="C18" s="4" t="s">
        <v>9</v>
      </c>
      <c r="E18" s="1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 t="s">
        <v>21</v>
      </c>
      <c r="U18" s="22">
        <f>E16</f>
        <v>44713</v>
      </c>
    </row>
    <row r="19" spans="2:21" x14ac:dyDescent="0.3">
      <c r="B19" s="1" t="s">
        <v>10</v>
      </c>
      <c r="C19" s="4" t="s">
        <v>11</v>
      </c>
      <c r="E19" s="1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23</v>
      </c>
      <c r="U19" s="11" t="s">
        <v>30</v>
      </c>
    </row>
    <row r="20" spans="2:21" ht="15" thickBot="1" x14ac:dyDescent="0.35">
      <c r="B20" s="5" t="s">
        <v>1</v>
      </c>
      <c r="C20" s="6">
        <v>44682</v>
      </c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 t="s">
        <v>29</v>
      </c>
      <c r="U20" s="17">
        <f>K16+L16+M16</f>
        <v>20250</v>
      </c>
    </row>
    <row r="21" spans="2:21" x14ac:dyDescent="0.3"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</row>
    <row r="22" spans="2:21" x14ac:dyDescent="0.3">
      <c r="E22" s="21">
        <v>44718</v>
      </c>
      <c r="F22" s="13" t="s">
        <v>18</v>
      </c>
      <c r="G22" s="13" t="s">
        <v>18</v>
      </c>
      <c r="H22" s="14">
        <f>H16</f>
        <v>20000</v>
      </c>
      <c r="I22" s="14">
        <f>I16</f>
        <v>250</v>
      </c>
      <c r="J22" s="14">
        <f>K16*C10*DAYS360(E16,E22,TRUE)/360</f>
        <v>42.1875</v>
      </c>
      <c r="K22" s="14">
        <f>K16</f>
        <v>20250</v>
      </c>
      <c r="L22" s="14">
        <v>0</v>
      </c>
      <c r="M22" s="14">
        <v>0</v>
      </c>
      <c r="N22" s="14">
        <v>1805.17</v>
      </c>
      <c r="O22" s="14">
        <f>I22</f>
        <v>250</v>
      </c>
      <c r="P22" s="14">
        <f>N22-O22</f>
        <v>1555.17</v>
      </c>
      <c r="Q22" s="14">
        <v>0</v>
      </c>
      <c r="R22" s="14">
        <v>0</v>
      </c>
      <c r="S22" s="14">
        <v>0</v>
      </c>
      <c r="T22" s="13" t="s">
        <v>19</v>
      </c>
      <c r="U22" s="15">
        <v>44743</v>
      </c>
    </row>
    <row r="23" spans="2:21" x14ac:dyDescent="0.3">
      <c r="E23" s="1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0" t="s">
        <v>20</v>
      </c>
      <c r="U23" s="15">
        <v>44743</v>
      </c>
    </row>
    <row r="24" spans="2:21" x14ac:dyDescent="0.3"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21</v>
      </c>
      <c r="U24" s="22">
        <f>E22</f>
        <v>44718</v>
      </c>
    </row>
    <row r="25" spans="2:21" ht="13.8" customHeight="1" x14ac:dyDescent="0.3">
      <c r="E25" s="1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23</v>
      </c>
      <c r="U25" s="11" t="str">
        <f>U19</f>
        <v>Interest Posting Transaction</v>
      </c>
    </row>
    <row r="26" spans="2:21" x14ac:dyDescent="0.3">
      <c r="E26" s="1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29</v>
      </c>
      <c r="U26" s="17">
        <f>K22+J22</f>
        <v>20292.1875</v>
      </c>
    </row>
    <row r="27" spans="2:21" ht="15" thickBot="1" x14ac:dyDescent="0.35"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</row>
    <row r="28" spans="2:21" ht="15" thickBot="1" x14ac:dyDescent="0.35">
      <c r="E28" s="27" t="s">
        <v>41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8"/>
    </row>
    <row r="29" spans="2:21" ht="15" thickBot="1" x14ac:dyDescent="0.35">
      <c r="E29" s="29" t="s">
        <v>14</v>
      </c>
      <c r="F29" s="30" t="s">
        <v>16</v>
      </c>
      <c r="G29" s="30" t="s">
        <v>34</v>
      </c>
      <c r="H29" s="30" t="s">
        <v>22</v>
      </c>
      <c r="I29" s="30" t="s">
        <v>25</v>
      </c>
      <c r="J29" s="30" t="s">
        <v>31</v>
      </c>
      <c r="K29" s="30" t="s">
        <v>26</v>
      </c>
      <c r="L29" s="30" t="s">
        <v>27</v>
      </c>
      <c r="M29" s="30" t="s">
        <v>28</v>
      </c>
      <c r="N29" s="30" t="s">
        <v>36</v>
      </c>
      <c r="O29" s="30" t="s">
        <v>37</v>
      </c>
      <c r="P29" s="30" t="s">
        <v>38</v>
      </c>
      <c r="Q29" s="30" t="s">
        <v>32</v>
      </c>
      <c r="R29" s="30" t="s">
        <v>33</v>
      </c>
      <c r="S29" s="30" t="s">
        <v>35</v>
      </c>
      <c r="T29" s="30" t="s">
        <v>17</v>
      </c>
      <c r="U29" s="8"/>
    </row>
    <row r="30" spans="2:21" x14ac:dyDescent="0.3">
      <c r="E30" s="21">
        <v>44718</v>
      </c>
      <c r="F30" s="14">
        <v>6000</v>
      </c>
      <c r="G30" s="9">
        <v>44701</v>
      </c>
      <c r="H30" s="14">
        <f>H22-R30</f>
        <v>14250</v>
      </c>
      <c r="I30" s="14">
        <f>0</f>
        <v>0</v>
      </c>
      <c r="J30" s="23">
        <f>K30*C10*DAYS360(E16,E30,TRUE)/360</f>
        <v>29.630208333333332</v>
      </c>
      <c r="K30" s="14">
        <f>K22-F30+L30</f>
        <v>14222.5</v>
      </c>
      <c r="L30" s="23">
        <f>I50-I22</f>
        <v>-27.5</v>
      </c>
      <c r="M30" s="14">
        <f>J56-J30</f>
        <v>0</v>
      </c>
      <c r="N30" s="14">
        <f>N22</f>
        <v>1805.17</v>
      </c>
      <c r="O30" s="14">
        <f>O22</f>
        <v>250</v>
      </c>
      <c r="P30" s="14">
        <f>P22</f>
        <v>1555.17</v>
      </c>
      <c r="Q30" s="14">
        <f>O30</f>
        <v>250</v>
      </c>
      <c r="R30" s="14">
        <f>F30-Q30</f>
        <v>5750</v>
      </c>
      <c r="S30" s="14">
        <f>F30-O30-P30</f>
        <v>4194.83</v>
      </c>
      <c r="T30" s="13" t="s">
        <v>19</v>
      </c>
      <c r="U30" s="15">
        <v>44743</v>
      </c>
    </row>
    <row r="31" spans="2:21" x14ac:dyDescent="0.3"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 t="s">
        <v>20</v>
      </c>
      <c r="U31" s="15">
        <v>44743</v>
      </c>
    </row>
    <row r="32" spans="2:21" x14ac:dyDescent="0.3"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21</v>
      </c>
      <c r="U32" s="22">
        <f>E30</f>
        <v>44718</v>
      </c>
    </row>
    <row r="33" spans="5:21" x14ac:dyDescent="0.3"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23</v>
      </c>
      <c r="U33" s="4" t="s">
        <v>42</v>
      </c>
    </row>
    <row r="34" spans="5:21" x14ac:dyDescent="0.3"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29</v>
      </c>
      <c r="U34" s="17">
        <f>K30+J30</f>
        <v>14252.130208333334</v>
      </c>
    </row>
    <row r="35" spans="5:21" ht="15" thickBot="1" x14ac:dyDescent="0.35"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</row>
    <row r="36" spans="5:21" ht="15" thickBot="1" x14ac:dyDescent="0.35">
      <c r="E36" s="31" t="s">
        <v>39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8"/>
    </row>
    <row r="37" spans="5:21" ht="15" thickBot="1" x14ac:dyDescent="0.35">
      <c r="E37" s="29" t="s">
        <v>14</v>
      </c>
      <c r="F37" s="30" t="s">
        <v>16</v>
      </c>
      <c r="G37" s="30" t="s">
        <v>34</v>
      </c>
      <c r="H37" s="30" t="s">
        <v>22</v>
      </c>
      <c r="I37" s="30" t="s">
        <v>25</v>
      </c>
      <c r="J37" s="30" t="s">
        <v>31</v>
      </c>
      <c r="K37" s="30" t="s">
        <v>26</v>
      </c>
      <c r="L37" s="30" t="s">
        <v>27</v>
      </c>
      <c r="M37" s="30" t="s">
        <v>28</v>
      </c>
      <c r="N37" s="30" t="s">
        <v>36</v>
      </c>
      <c r="O37" s="30" t="s">
        <v>37</v>
      </c>
      <c r="P37" s="30" t="s">
        <v>38</v>
      </c>
      <c r="Q37" s="30" t="s">
        <v>32</v>
      </c>
      <c r="R37" s="30" t="s">
        <v>33</v>
      </c>
      <c r="S37" s="30" t="s">
        <v>35</v>
      </c>
      <c r="T37" s="30" t="s">
        <v>17</v>
      </c>
      <c r="U37" s="8"/>
    </row>
    <row r="38" spans="5:21" x14ac:dyDescent="0.3">
      <c r="E38" s="12">
        <f>C20</f>
        <v>44682</v>
      </c>
      <c r="F38" s="13" t="s">
        <v>18</v>
      </c>
      <c r="G38" s="13" t="s">
        <v>18</v>
      </c>
      <c r="H38" s="14">
        <f>C9</f>
        <v>20000</v>
      </c>
      <c r="I38" s="14">
        <v>0</v>
      </c>
      <c r="J38" s="14">
        <v>0</v>
      </c>
      <c r="K38" s="14">
        <f>H38+I38</f>
        <v>20000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3" t="s">
        <v>19</v>
      </c>
      <c r="U38" s="15">
        <v>44713</v>
      </c>
    </row>
    <row r="39" spans="5:21" x14ac:dyDescent="0.3">
      <c r="E39" s="1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0" t="s">
        <v>20</v>
      </c>
      <c r="U39" s="15">
        <v>44713</v>
      </c>
    </row>
    <row r="40" spans="5:21" x14ac:dyDescent="0.3">
      <c r="E40" s="1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 t="s">
        <v>21</v>
      </c>
      <c r="U40" s="15">
        <f>E38</f>
        <v>44682</v>
      </c>
    </row>
    <row r="41" spans="5:21" x14ac:dyDescent="0.3">
      <c r="E41" s="16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 t="s">
        <v>23</v>
      </c>
      <c r="U41" s="2" t="s">
        <v>24</v>
      </c>
    </row>
    <row r="42" spans="5:21" x14ac:dyDescent="0.3">
      <c r="E42" s="16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 t="s">
        <v>29</v>
      </c>
      <c r="U42" s="17">
        <f>K38+L38+M38</f>
        <v>20000</v>
      </c>
    </row>
    <row r="43" spans="5:21" x14ac:dyDescent="0.3"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/>
    </row>
    <row r="44" spans="5:21" x14ac:dyDescent="0.3">
      <c r="E44" s="21">
        <v>44701</v>
      </c>
      <c r="F44" s="14">
        <v>6000</v>
      </c>
      <c r="G44" s="9">
        <v>44701</v>
      </c>
      <c r="H44" s="14">
        <f>H38-F44</f>
        <v>14000</v>
      </c>
      <c r="I44" s="14">
        <f>I38</f>
        <v>0</v>
      </c>
      <c r="J44" s="14">
        <f>K38*C10*DAYS360(E38,E44,TRUE)/360</f>
        <v>158.33333333333334</v>
      </c>
      <c r="K44" s="14">
        <f>K38-F44</f>
        <v>14000</v>
      </c>
      <c r="L44" s="14">
        <v>0</v>
      </c>
      <c r="M44" s="14">
        <v>0</v>
      </c>
      <c r="N44" s="14">
        <f>N4</f>
        <v>0</v>
      </c>
      <c r="O44" s="14">
        <f>O4</f>
        <v>0</v>
      </c>
      <c r="P44" s="14">
        <f>P4</f>
        <v>0</v>
      </c>
      <c r="Q44" s="14">
        <f>Q4</f>
        <v>0</v>
      </c>
      <c r="R44" s="14">
        <v>0</v>
      </c>
      <c r="S44" s="14">
        <f>F44</f>
        <v>6000</v>
      </c>
      <c r="T44" s="13" t="s">
        <v>19</v>
      </c>
      <c r="U44" s="15">
        <v>44713</v>
      </c>
    </row>
    <row r="45" spans="5:21" x14ac:dyDescent="0.3"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0" t="s">
        <v>20</v>
      </c>
      <c r="U45" s="15">
        <v>44713</v>
      </c>
    </row>
    <row r="46" spans="5:21" x14ac:dyDescent="0.3"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 t="s">
        <v>21</v>
      </c>
      <c r="U46" s="15">
        <f>E44</f>
        <v>44701</v>
      </c>
    </row>
    <row r="47" spans="5:21" x14ac:dyDescent="0.3">
      <c r="E47" s="16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 t="s">
        <v>23</v>
      </c>
      <c r="U47" s="2" t="s">
        <v>42</v>
      </c>
    </row>
    <row r="48" spans="5:21" x14ac:dyDescent="0.3">
      <c r="E48" s="16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 t="s">
        <v>29</v>
      </c>
      <c r="U48" s="17">
        <f>K44+L44+M44</f>
        <v>14000</v>
      </c>
    </row>
    <row r="49" spans="5:21" x14ac:dyDescent="0.3"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/>
    </row>
    <row r="50" spans="5:21" x14ac:dyDescent="0.3">
      <c r="E50" s="21">
        <v>44713</v>
      </c>
      <c r="F50" s="13" t="s">
        <v>18</v>
      </c>
      <c r="G50" s="13" t="s">
        <v>18</v>
      </c>
      <c r="H50" s="14">
        <f>H44</f>
        <v>14000</v>
      </c>
      <c r="I50" s="14">
        <f>K44*C10*DAYS360(E44,E50,TRUE)/360+J44</f>
        <v>222.5</v>
      </c>
      <c r="J50" s="14">
        <v>0</v>
      </c>
      <c r="K50" s="14">
        <f>K44+I50</f>
        <v>14222.5</v>
      </c>
      <c r="L50" s="14">
        <v>0</v>
      </c>
      <c r="M50" s="14">
        <v>0</v>
      </c>
      <c r="N50" s="14">
        <v>1805.17</v>
      </c>
      <c r="O50" s="14">
        <f>250</f>
        <v>250</v>
      </c>
      <c r="P50" s="14">
        <f>N50-O50</f>
        <v>1555.17</v>
      </c>
      <c r="Q50" s="14">
        <v>0</v>
      </c>
      <c r="R50" s="14">
        <v>0</v>
      </c>
      <c r="S50" s="14">
        <f>S44-N50</f>
        <v>4194.83</v>
      </c>
      <c r="T50" s="13" t="s">
        <v>19</v>
      </c>
      <c r="U50" s="15">
        <v>44743</v>
      </c>
    </row>
    <row r="51" spans="5:21" x14ac:dyDescent="0.3">
      <c r="E51" s="16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0" t="s">
        <v>20</v>
      </c>
      <c r="U51" s="15">
        <v>44743</v>
      </c>
    </row>
    <row r="52" spans="5:21" x14ac:dyDescent="0.3">
      <c r="E52" s="16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 t="s">
        <v>21</v>
      </c>
      <c r="U52" s="22">
        <f>E50</f>
        <v>44713</v>
      </c>
    </row>
    <row r="53" spans="5:21" x14ac:dyDescent="0.3">
      <c r="E53" s="16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 t="s">
        <v>23</v>
      </c>
      <c r="U53" s="11" t="s">
        <v>30</v>
      </c>
    </row>
    <row r="54" spans="5:21" x14ac:dyDescent="0.3">
      <c r="E54" s="16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29</v>
      </c>
      <c r="U54" s="17">
        <f>K50</f>
        <v>14222.5</v>
      </c>
    </row>
    <row r="55" spans="5:21" x14ac:dyDescent="0.3"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</row>
    <row r="56" spans="5:21" x14ac:dyDescent="0.3">
      <c r="E56" s="21">
        <v>44718</v>
      </c>
      <c r="F56" s="13" t="s">
        <v>18</v>
      </c>
      <c r="G56" s="13" t="s">
        <v>18</v>
      </c>
      <c r="H56" s="14">
        <f>H50</f>
        <v>14000</v>
      </c>
      <c r="I56" s="14">
        <f>I50</f>
        <v>222.5</v>
      </c>
      <c r="J56" s="14">
        <f>K50*C10*DAYS360(E50,E56,TRUE)/360</f>
        <v>29.630208333333332</v>
      </c>
      <c r="K56" s="14">
        <f>K50</f>
        <v>14222.5</v>
      </c>
      <c r="L56" s="14">
        <v>0</v>
      </c>
      <c r="M56" s="14">
        <v>0</v>
      </c>
      <c r="N56" s="14">
        <v>1805.17</v>
      </c>
      <c r="O56" s="14">
        <v>250</v>
      </c>
      <c r="P56" s="14">
        <f>N56-O56</f>
        <v>1555.17</v>
      </c>
      <c r="Q56" s="14">
        <v>0</v>
      </c>
      <c r="R56" s="14">
        <v>0</v>
      </c>
      <c r="S56" s="14">
        <f>S50</f>
        <v>4194.83</v>
      </c>
      <c r="T56" s="13" t="s">
        <v>19</v>
      </c>
      <c r="U56" s="15">
        <v>44743</v>
      </c>
    </row>
    <row r="57" spans="5:21" x14ac:dyDescent="0.3">
      <c r="E57" s="16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0" t="s">
        <v>20</v>
      </c>
      <c r="U57" s="15">
        <v>44743</v>
      </c>
    </row>
    <row r="58" spans="5:21" x14ac:dyDescent="0.3">
      <c r="E58" s="16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 t="s">
        <v>21</v>
      </c>
      <c r="U58" s="22">
        <f>E56</f>
        <v>44718</v>
      </c>
    </row>
    <row r="59" spans="5:21" x14ac:dyDescent="0.3">
      <c r="E59" s="16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23</v>
      </c>
      <c r="U59" s="11" t="str">
        <f>U53</f>
        <v>Interest Posting Transaction</v>
      </c>
    </row>
    <row r="60" spans="5:21" ht="15" thickBot="1" x14ac:dyDescent="0.35"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 t="s">
        <v>29</v>
      </c>
      <c r="U60" s="26">
        <f>K56+J56</f>
        <v>14252.130208333334</v>
      </c>
    </row>
  </sheetData>
  <pageMargins left="0.7" right="0.7" top="0.75" bottom="0.75" header="0.3" footer="0.3"/>
  <ignoredErrors>
    <ignoredError sqref="J22 J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Foram Trivedi</dc:creator>
  <cp:lastModifiedBy>Foram Trivedi</cp:lastModifiedBy>
  <dcterms:created xsi:type="dcterms:W3CDTF">2024-04-07T21:01:15Z</dcterms:created>
  <dcterms:modified xsi:type="dcterms:W3CDTF">2024-04-08T18:53:29Z</dcterms:modified>
</cp:coreProperties>
</file>